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4120" windowHeight="12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3" i="1"/>
  <c r="C63"/>
  <c r="B63"/>
  <c r="D53"/>
  <c r="C53"/>
  <c r="B53"/>
  <c r="B12"/>
  <c r="D40"/>
  <c r="D41" s="1"/>
  <c r="D42" s="1"/>
  <c r="D43" s="1"/>
  <c r="D44" s="1"/>
  <c r="D45" s="1"/>
  <c r="D46" s="1"/>
  <c r="D47" s="1"/>
  <c r="D48" s="1"/>
  <c r="D49" s="1"/>
  <c r="D50" s="1"/>
  <c r="D51" s="1"/>
  <c r="D52" s="1"/>
  <c r="C40"/>
  <c r="C41" s="1"/>
  <c r="C42" s="1"/>
  <c r="C43" s="1"/>
  <c r="C44" s="1"/>
  <c r="C45" s="1"/>
  <c r="C46" s="1"/>
  <c r="C47" s="1"/>
  <c r="C48" s="1"/>
  <c r="C49" s="1"/>
  <c r="C50" s="1"/>
  <c r="C51" s="1"/>
  <c r="C52" s="1"/>
  <c r="B40"/>
  <c r="B41" s="1"/>
  <c r="B42" s="1"/>
  <c r="B43" s="1"/>
  <c r="B44" s="1"/>
  <c r="B45" s="1"/>
  <c r="B46" s="1"/>
  <c r="B47" s="1"/>
  <c r="B48" s="1"/>
  <c r="B49" s="1"/>
  <c r="B50" s="1"/>
  <c r="B51" s="1"/>
  <c r="B52" s="1"/>
  <c r="D17"/>
  <c r="C18"/>
  <c r="C19" s="1"/>
  <c r="C24" s="1"/>
  <c r="B18"/>
  <c r="B19" s="1"/>
  <c r="B24" l="1"/>
  <c r="D19"/>
  <c r="D24" s="1"/>
  <c r="C29"/>
  <c r="C28"/>
  <c r="D18"/>
  <c r="C54"/>
  <c r="C55" s="1"/>
  <c r="C56" s="1"/>
  <c r="C57" s="1"/>
  <c r="C58" s="1"/>
  <c r="C59" s="1"/>
  <c r="C60" s="1"/>
  <c r="C61" s="1"/>
  <c r="C62" s="1"/>
  <c r="C64" s="1"/>
  <c r="D29" l="1"/>
  <c r="D28"/>
  <c r="D54" s="1"/>
  <c r="D55" s="1"/>
  <c r="D56" s="1"/>
  <c r="D57" s="1"/>
  <c r="D58" s="1"/>
  <c r="D59" s="1"/>
  <c r="D60" s="1"/>
  <c r="D61" s="1"/>
  <c r="D62" s="1"/>
  <c r="D64" s="1"/>
  <c r="B28"/>
  <c r="B54" s="1"/>
  <c r="B55" s="1"/>
  <c r="B56" s="1"/>
  <c r="B57" s="1"/>
  <c r="B58" s="1"/>
  <c r="B59" s="1"/>
  <c r="B60" s="1"/>
  <c r="B61" s="1"/>
  <c r="B62" s="1"/>
  <c r="B64" s="1"/>
  <c r="B29"/>
</calcChain>
</file>

<file path=xl/sharedStrings.xml><?xml version="1.0" encoding="utf-8"?>
<sst xmlns="http://schemas.openxmlformats.org/spreadsheetml/2006/main" count="38" uniqueCount="29">
  <si>
    <t>Vej</t>
  </si>
  <si>
    <t>Vej + kantsten mv</t>
  </si>
  <si>
    <t>pr. m2</t>
  </si>
  <si>
    <t>moms</t>
  </si>
  <si>
    <t>2011-priser</t>
  </si>
  <si>
    <t>Estimeret behov</t>
  </si>
  <si>
    <t>Forventet finansieringsbehov ved 2% inflation og 4% forrentning af kapitalen regnet fra 2011</t>
  </si>
  <si>
    <t>Stamvej</t>
  </si>
  <si>
    <t>meter</t>
  </si>
  <si>
    <t>1. stikvej</t>
  </si>
  <si>
    <t>2. stikvej</t>
  </si>
  <si>
    <t>3. stikvej</t>
  </si>
  <si>
    <t>4. stikvej</t>
  </si>
  <si>
    <t>Total</t>
  </si>
  <si>
    <t>ved 5,5 meter bred vej er der 6.050 m2</t>
  </si>
  <si>
    <t>6050 m2</t>
  </si>
  <si>
    <t>1100 meter vej, hvor grundejerforeningen har vedligeholdelsespligten</t>
  </si>
  <si>
    <t>Priser:</t>
  </si>
  <si>
    <t>2024 renoveringspriser</t>
  </si>
  <si>
    <t>2031 renoveringspriser</t>
  </si>
  <si>
    <t>Fordeling:</t>
  </si>
  <si>
    <t>total pr. m2</t>
  </si>
  <si>
    <t>Samlet 2011-pris på vedligehold:</t>
  </si>
  <si>
    <t>Estimeret fordeling af vedligehold (70% i 2024 og 30% i 2031):</t>
  </si>
  <si>
    <t>Årlig opsparing</t>
  </si>
  <si>
    <t>Forrentning</t>
  </si>
  <si>
    <t>Renovering-2024</t>
  </si>
  <si>
    <t>Restopsparing</t>
  </si>
  <si>
    <t>Renovering-2031</t>
  </si>
</sst>
</file>

<file path=xl/styles.xml><?xml version="1.0" encoding="utf-8"?>
<styleSheet xmlns="http://schemas.openxmlformats.org/spreadsheetml/2006/main">
  <numFmts count="2">
    <numFmt numFmtId="8" formatCode="&quot;kr&quot;\ #,##0.00;[Red]&quot;kr&quot;\ \-#,##0.00"/>
    <numFmt numFmtId="43" formatCode="_ * #,##0.00_ ;_ * \-#,##0.00_ ;_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1" xfId="1" applyFont="1" applyBorder="1"/>
    <xf numFmtId="43" fontId="0" fillId="0" borderId="0" xfId="0" applyNumberFormat="1"/>
    <xf numFmtId="0" fontId="2" fillId="0" borderId="0" xfId="0" applyFont="1"/>
    <xf numFmtId="0" fontId="0" fillId="0" borderId="1" xfId="0" applyBorder="1" applyAlignment="1">
      <alignment horizontal="center"/>
    </xf>
    <xf numFmtId="8" fontId="0" fillId="0" borderId="0" xfId="1" applyNumberFormat="1" applyFont="1"/>
    <xf numFmtId="9" fontId="0" fillId="0" borderId="0" xfId="0" applyNumberFormat="1"/>
    <xf numFmtId="43" fontId="0" fillId="0" borderId="0" xfId="1" applyFont="1" applyBorder="1"/>
    <xf numFmtId="0" fontId="3" fillId="0" borderId="0" xfId="0" applyFont="1"/>
    <xf numFmtId="0" fontId="0" fillId="0" borderId="2" xfId="0" applyBorder="1"/>
    <xf numFmtId="0" fontId="0" fillId="0" borderId="0" xfId="0" applyBorder="1"/>
    <xf numFmtId="43" fontId="0" fillId="0" borderId="1" xfId="0" applyNumberFormat="1" applyBorder="1"/>
    <xf numFmtId="10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64"/>
  <sheetViews>
    <sheetView tabSelected="1" workbookViewId="0"/>
  </sheetViews>
  <sheetFormatPr defaultRowHeight="15"/>
  <cols>
    <col min="1" max="1" width="16.5703125" customWidth="1"/>
    <col min="2" max="4" width="17.5703125" customWidth="1"/>
    <col min="5" max="5" width="21.7109375" customWidth="1"/>
  </cols>
  <sheetData>
    <row r="2" spans="1:4" ht="18.75">
      <c r="A2" s="10" t="s">
        <v>16</v>
      </c>
    </row>
    <row r="3" spans="1:4" ht="18.75">
      <c r="A3" s="10" t="s">
        <v>14</v>
      </c>
    </row>
    <row r="6" spans="1:4">
      <c r="A6" s="5" t="s">
        <v>20</v>
      </c>
    </row>
    <row r="7" spans="1:4">
      <c r="A7" s="11" t="s">
        <v>7</v>
      </c>
      <c r="B7" s="11">
        <v>270</v>
      </c>
      <c r="C7" s="11" t="s">
        <v>8</v>
      </c>
    </row>
    <row r="8" spans="1:4">
      <c r="A8" t="s">
        <v>9</v>
      </c>
      <c r="B8">
        <v>220</v>
      </c>
      <c r="C8" t="s">
        <v>8</v>
      </c>
    </row>
    <row r="9" spans="1:4">
      <c r="A9" t="s">
        <v>10</v>
      </c>
      <c r="B9">
        <v>200</v>
      </c>
      <c r="C9" t="s">
        <v>8</v>
      </c>
    </row>
    <row r="10" spans="1:4">
      <c r="A10" t="s">
        <v>11</v>
      </c>
      <c r="B10">
        <v>270</v>
      </c>
      <c r="C10" t="s">
        <v>8</v>
      </c>
    </row>
    <row r="11" spans="1:4">
      <c r="A11" t="s">
        <v>12</v>
      </c>
      <c r="B11">
        <v>140</v>
      </c>
      <c r="C11" t="s">
        <v>8</v>
      </c>
    </row>
    <row r="12" spans="1:4">
      <c r="A12" s="2" t="s">
        <v>13</v>
      </c>
      <c r="B12" s="2">
        <f>SUM(B7:B11)</f>
        <v>1100</v>
      </c>
      <c r="C12" s="2" t="s">
        <v>8</v>
      </c>
    </row>
    <row r="13" spans="1:4">
      <c r="A13" s="12"/>
      <c r="B13" s="12"/>
      <c r="C13" s="12"/>
    </row>
    <row r="15" spans="1:4">
      <c r="A15" s="5" t="s">
        <v>17</v>
      </c>
    </row>
    <row r="16" spans="1:4">
      <c r="A16" s="2"/>
      <c r="B16" s="6" t="s">
        <v>0</v>
      </c>
      <c r="C16" s="6" t="s">
        <v>1</v>
      </c>
      <c r="D16" s="6" t="s">
        <v>5</v>
      </c>
    </row>
    <row r="17" spans="1:5">
      <c r="A17" t="s">
        <v>2</v>
      </c>
      <c r="B17" s="1">
        <v>125</v>
      </c>
      <c r="C17" s="1">
        <v>225</v>
      </c>
      <c r="D17" s="1">
        <f>+(B17+C17)/2</f>
        <v>175</v>
      </c>
    </row>
    <row r="18" spans="1:5">
      <c r="A18" t="s">
        <v>3</v>
      </c>
      <c r="B18" s="1">
        <f>+B17*0.25</f>
        <v>31.25</v>
      </c>
      <c r="C18" s="1">
        <f>+C17*0.25</f>
        <v>56.25</v>
      </c>
      <c r="D18" s="1">
        <f>+(B18+C18)/2</f>
        <v>43.75</v>
      </c>
    </row>
    <row r="19" spans="1:5">
      <c r="A19" s="2" t="s">
        <v>21</v>
      </c>
      <c r="B19" s="3">
        <f>SUM(B17:B18)</f>
        <v>156.25</v>
      </c>
      <c r="C19" s="3">
        <f>SUM(C17:C18)</f>
        <v>281.25</v>
      </c>
      <c r="D19" s="3">
        <f>+(B19+C19)/2</f>
        <v>218.75</v>
      </c>
    </row>
    <row r="20" spans="1:5">
      <c r="A20" s="12"/>
      <c r="B20" s="9"/>
      <c r="C20" s="9"/>
      <c r="D20" s="9"/>
    </row>
    <row r="21" spans="1:5">
      <c r="A21" s="12"/>
      <c r="B21" s="9"/>
      <c r="C21" s="9"/>
      <c r="D21" s="9"/>
    </row>
    <row r="22" spans="1:5">
      <c r="A22" s="12"/>
      <c r="B22" s="9"/>
      <c r="C22" s="9"/>
      <c r="D22" s="9"/>
    </row>
    <row r="23" spans="1:5">
      <c r="A23" s="5" t="s">
        <v>22</v>
      </c>
    </row>
    <row r="24" spans="1:5">
      <c r="A24" t="s">
        <v>15</v>
      </c>
      <c r="B24" s="1">
        <f>6050*B19</f>
        <v>945312.5</v>
      </c>
      <c r="C24" s="1">
        <f t="shared" ref="C24:D24" si="0">6050*C19</f>
        <v>1701562.5</v>
      </c>
      <c r="D24" s="1">
        <f t="shared" si="0"/>
        <v>1323437.5</v>
      </c>
      <c r="E24" t="s">
        <v>4</v>
      </c>
    </row>
    <row r="25" spans="1:5">
      <c r="B25" s="1"/>
      <c r="C25" s="1"/>
      <c r="D25" s="1"/>
    </row>
    <row r="26" spans="1:5">
      <c r="B26" s="1"/>
      <c r="C26" s="1"/>
      <c r="D26" s="1"/>
    </row>
    <row r="27" spans="1:5">
      <c r="A27" s="5" t="s">
        <v>23</v>
      </c>
      <c r="B27" s="1"/>
      <c r="C27" s="1"/>
      <c r="D27" s="1"/>
    </row>
    <row r="28" spans="1:5">
      <c r="A28" s="8">
        <v>0.7</v>
      </c>
      <c r="B28" s="1">
        <f>(B24*$A$28)*(102/100)^13</f>
        <v>856003.76249559782</v>
      </c>
      <c r="C28" s="1">
        <f t="shared" ref="C28:D28" si="1">(C24*$A$28)*(102/100)^13</f>
        <v>1540806.7724920763</v>
      </c>
      <c r="D28" s="1">
        <f t="shared" si="1"/>
        <v>1198405.2674938368</v>
      </c>
      <c r="E28" t="s">
        <v>18</v>
      </c>
    </row>
    <row r="29" spans="1:5">
      <c r="A29" s="8">
        <v>0.3</v>
      </c>
      <c r="B29" s="1">
        <f>(B24*$A$29)*(102/100)^20</f>
        <v>421405.39432823641</v>
      </c>
      <c r="C29" s="1">
        <f t="shared" ref="C29:D29" si="2">(C24*$A$29)*(102/100)^20</f>
        <v>758529.70979082549</v>
      </c>
      <c r="D29" s="1">
        <f t="shared" si="2"/>
        <v>589967.55205953098</v>
      </c>
      <c r="E29" t="s">
        <v>19</v>
      </c>
    </row>
    <row r="30" spans="1:5">
      <c r="A30" s="8"/>
      <c r="B30" s="1"/>
      <c r="C30" s="1"/>
      <c r="D30" s="1"/>
    </row>
    <row r="31" spans="1:5">
      <c r="B31" s="1"/>
      <c r="C31" s="1"/>
      <c r="D31" s="1"/>
    </row>
    <row r="32" spans="1:5">
      <c r="A32" s="5" t="s">
        <v>6</v>
      </c>
      <c r="B32" s="1"/>
      <c r="C32" s="1"/>
      <c r="D32" s="1"/>
    </row>
    <row r="33" spans="1:4">
      <c r="A33" s="2"/>
      <c r="B33" s="6" t="s">
        <v>0</v>
      </c>
      <c r="C33" s="6" t="s">
        <v>1</v>
      </c>
      <c r="D33" s="6" t="s">
        <v>5</v>
      </c>
    </row>
    <row r="34" spans="1:4">
      <c r="A34" t="s">
        <v>24</v>
      </c>
      <c r="B34" s="7">
        <v>45000</v>
      </c>
      <c r="C34" s="7">
        <v>87000</v>
      </c>
      <c r="D34" s="7">
        <v>67000</v>
      </c>
    </row>
    <row r="35" spans="1:4">
      <c r="A35" t="s">
        <v>25</v>
      </c>
      <c r="B35" s="14">
        <v>3.5000000000000003E-2</v>
      </c>
      <c r="C35" s="14">
        <v>3.5000000000000003E-2</v>
      </c>
      <c r="D35" s="14">
        <v>3.5000000000000003E-2</v>
      </c>
    </row>
    <row r="36" spans="1:4">
      <c r="B36" s="7"/>
      <c r="C36" s="1"/>
      <c r="D36" s="1"/>
    </row>
    <row r="39" spans="1:4">
      <c r="A39">
        <v>2010</v>
      </c>
      <c r="B39" s="4">
        <v>100000</v>
      </c>
      <c r="C39" s="4">
        <v>100000</v>
      </c>
      <c r="D39" s="4">
        <v>100000</v>
      </c>
    </row>
    <row r="40" spans="1:4">
      <c r="A40">
        <v>2011</v>
      </c>
      <c r="B40" s="4">
        <f>+B39*(1+B$35)+B$34</f>
        <v>148500</v>
      </c>
      <c r="C40" s="4">
        <f t="shared" ref="C40:D52" si="3">+C39*(1+C$35)+C$34</f>
        <v>190500</v>
      </c>
      <c r="D40" s="4">
        <f t="shared" si="3"/>
        <v>170500</v>
      </c>
    </row>
    <row r="41" spans="1:4">
      <c r="A41">
        <v>2012</v>
      </c>
      <c r="B41" s="4">
        <f>+B40*(1+B$35)+B$34</f>
        <v>198697.5</v>
      </c>
      <c r="C41" s="4">
        <f t="shared" si="3"/>
        <v>284167.5</v>
      </c>
      <c r="D41" s="4">
        <f t="shared" si="3"/>
        <v>243467.5</v>
      </c>
    </row>
    <row r="42" spans="1:4">
      <c r="A42">
        <v>2013</v>
      </c>
      <c r="B42" s="4">
        <f t="shared" ref="B42:B52" si="4">+B41*(1+B$35)+B$34</f>
        <v>250651.91249999998</v>
      </c>
      <c r="C42" s="4">
        <f t="shared" si="3"/>
        <v>381113.36249999999</v>
      </c>
      <c r="D42" s="4">
        <f t="shared" si="3"/>
        <v>318988.86249999999</v>
      </c>
    </row>
    <row r="43" spans="1:4">
      <c r="A43">
        <v>2014</v>
      </c>
      <c r="B43" s="4">
        <f t="shared" si="4"/>
        <v>304424.72943749995</v>
      </c>
      <c r="C43" s="4">
        <f t="shared" si="3"/>
        <v>481452.33018749993</v>
      </c>
      <c r="D43" s="4">
        <f t="shared" si="3"/>
        <v>397153.47268749995</v>
      </c>
    </row>
    <row r="44" spans="1:4">
      <c r="A44">
        <v>2015</v>
      </c>
      <c r="B44" s="4">
        <f t="shared" si="4"/>
        <v>360079.59496781242</v>
      </c>
      <c r="C44" s="4">
        <f t="shared" si="3"/>
        <v>585303.16174406232</v>
      </c>
      <c r="D44" s="4">
        <f t="shared" si="3"/>
        <v>478053.8442315624</v>
      </c>
    </row>
    <row r="45" spans="1:4">
      <c r="A45">
        <v>2016</v>
      </c>
      <c r="B45" s="4">
        <f t="shared" si="4"/>
        <v>417682.38079168583</v>
      </c>
      <c r="C45" s="4">
        <f t="shared" si="3"/>
        <v>692788.77240510448</v>
      </c>
      <c r="D45" s="4">
        <f t="shared" si="3"/>
        <v>561785.72877966706</v>
      </c>
    </row>
    <row r="46" spans="1:4">
      <c r="A46">
        <v>2017</v>
      </c>
      <c r="B46" s="4">
        <f t="shared" si="4"/>
        <v>477301.26411939482</v>
      </c>
      <c r="C46" s="4">
        <f t="shared" si="3"/>
        <v>804036.37943928305</v>
      </c>
      <c r="D46" s="4">
        <f t="shared" si="3"/>
        <v>648448.22928695532</v>
      </c>
    </row>
    <row r="47" spans="1:4">
      <c r="A47">
        <v>2018</v>
      </c>
      <c r="B47" s="4">
        <f t="shared" si="4"/>
        <v>539006.80836357363</v>
      </c>
      <c r="C47" s="4">
        <f t="shared" si="3"/>
        <v>919177.65271965787</v>
      </c>
      <c r="D47" s="4">
        <f t="shared" si="3"/>
        <v>738143.91731199867</v>
      </c>
    </row>
    <row r="48" spans="1:4">
      <c r="A48">
        <v>2019</v>
      </c>
      <c r="B48" s="4">
        <f t="shared" si="4"/>
        <v>602872.04665629868</v>
      </c>
      <c r="C48" s="4">
        <f t="shared" si="3"/>
        <v>1038348.8705648459</v>
      </c>
      <c r="D48" s="4">
        <f t="shared" si="3"/>
        <v>830978.95441791858</v>
      </c>
    </row>
    <row r="49" spans="1:4">
      <c r="A49">
        <v>2020</v>
      </c>
      <c r="B49" s="4">
        <f t="shared" si="4"/>
        <v>668972.56828926911</v>
      </c>
      <c r="C49" s="4">
        <f t="shared" si="3"/>
        <v>1161691.0810346154</v>
      </c>
      <c r="D49" s="4">
        <f t="shared" si="3"/>
        <v>927063.21782254567</v>
      </c>
    </row>
    <row r="50" spans="1:4">
      <c r="A50">
        <v>2021</v>
      </c>
      <c r="B50" s="4">
        <f t="shared" si="4"/>
        <v>737386.60817939346</v>
      </c>
      <c r="C50" s="4">
        <f t="shared" si="3"/>
        <v>1289350.2688708268</v>
      </c>
      <c r="D50" s="4">
        <f t="shared" si="3"/>
        <v>1026510.4304463346</v>
      </c>
    </row>
    <row r="51" spans="1:4">
      <c r="A51">
        <v>2022</v>
      </c>
      <c r="B51" s="4">
        <f t="shared" si="4"/>
        <v>808195.1394656722</v>
      </c>
      <c r="C51" s="4">
        <f t="shared" si="3"/>
        <v>1421477.5282813057</v>
      </c>
      <c r="D51" s="4">
        <f t="shared" si="3"/>
        <v>1129438.2955119563</v>
      </c>
    </row>
    <row r="52" spans="1:4">
      <c r="A52">
        <v>2023</v>
      </c>
      <c r="B52" s="4">
        <f t="shared" si="4"/>
        <v>881481.96934697067</v>
      </c>
      <c r="C52" s="4">
        <f t="shared" si="3"/>
        <v>1558229.2417711513</v>
      </c>
      <c r="D52" s="4">
        <f t="shared" si="3"/>
        <v>1235968.6358548747</v>
      </c>
    </row>
    <row r="53" spans="1:4">
      <c r="A53" t="s">
        <v>26</v>
      </c>
      <c r="B53" s="4">
        <f>+B28</f>
        <v>856003.76249559782</v>
      </c>
      <c r="C53" s="4">
        <f t="shared" ref="C53:D53" si="5">+C28</f>
        <v>1540806.7724920763</v>
      </c>
      <c r="D53" s="4">
        <f t="shared" si="5"/>
        <v>1198405.2674938368</v>
      </c>
    </row>
    <row r="54" spans="1:4">
      <c r="A54" s="2" t="s">
        <v>27</v>
      </c>
      <c r="B54" s="13">
        <f>+B52-B28</f>
        <v>25478.206851372845</v>
      </c>
      <c r="C54" s="13">
        <f>+C52-C28</f>
        <v>17422.469279075041</v>
      </c>
      <c r="D54" s="13">
        <f>+D52-D28</f>
        <v>37563.368361037923</v>
      </c>
    </row>
    <row r="55" spans="1:4">
      <c r="A55">
        <v>2024</v>
      </c>
      <c r="B55" s="4">
        <f>+B54*(1+B$35)+B$34</f>
        <v>71369.944091170895</v>
      </c>
      <c r="C55" s="4">
        <f t="shared" ref="C55:D55" si="6">+C54*(1+C$35)+C$34</f>
        <v>105032.25570384267</v>
      </c>
      <c r="D55" s="4">
        <f t="shared" si="6"/>
        <v>105878.08625367425</v>
      </c>
    </row>
    <row r="56" spans="1:4">
      <c r="A56">
        <v>2025</v>
      </c>
      <c r="B56" s="4">
        <f t="shared" ref="B56:B62" si="7">+B55*(1+B$35)+B$34</f>
        <v>118867.89213436187</v>
      </c>
      <c r="C56" s="4">
        <f t="shared" ref="C56:C62" si="8">+C55*(1+C$35)+C$34</f>
        <v>195708.38465347717</v>
      </c>
      <c r="D56" s="4">
        <f t="shared" ref="D56:D62" si="9">+D55*(1+D$35)+D$34</f>
        <v>176583.81927255285</v>
      </c>
    </row>
    <row r="57" spans="1:4">
      <c r="A57">
        <v>2026</v>
      </c>
      <c r="B57" s="4">
        <f t="shared" si="7"/>
        <v>168028.26835906453</v>
      </c>
      <c r="C57" s="4">
        <f t="shared" si="8"/>
        <v>289558.17811634886</v>
      </c>
      <c r="D57" s="4">
        <f t="shared" si="9"/>
        <v>249764.25294709217</v>
      </c>
    </row>
    <row r="58" spans="1:4">
      <c r="A58">
        <v>2027</v>
      </c>
      <c r="B58" s="4">
        <f t="shared" si="7"/>
        <v>218909.25775163178</v>
      </c>
      <c r="C58" s="4">
        <f t="shared" si="8"/>
        <v>386692.71435042104</v>
      </c>
      <c r="D58" s="4">
        <f t="shared" si="9"/>
        <v>325506.00180024037</v>
      </c>
    </row>
    <row r="59" spans="1:4">
      <c r="A59">
        <v>2028</v>
      </c>
      <c r="B59" s="4">
        <f t="shared" si="7"/>
        <v>271571.08177293884</v>
      </c>
      <c r="C59" s="4">
        <f t="shared" si="8"/>
        <v>487226.95935268572</v>
      </c>
      <c r="D59" s="4">
        <f t="shared" si="9"/>
        <v>403898.71186324873</v>
      </c>
    </row>
    <row r="60" spans="1:4">
      <c r="A60">
        <v>2029</v>
      </c>
      <c r="B60" s="4">
        <f t="shared" si="7"/>
        <v>326076.0696349917</v>
      </c>
      <c r="C60" s="4">
        <f t="shared" si="8"/>
        <v>591279.90293002967</v>
      </c>
      <c r="D60" s="4">
        <f t="shared" si="9"/>
        <v>485035.16677846242</v>
      </c>
    </row>
    <row r="61" spans="1:4">
      <c r="A61">
        <v>2030</v>
      </c>
      <c r="B61" s="4">
        <f t="shared" si="7"/>
        <v>382488.7320722164</v>
      </c>
      <c r="C61" s="4">
        <f t="shared" si="8"/>
        <v>698974.69953258068</v>
      </c>
      <c r="D61" s="4">
        <f t="shared" si="9"/>
        <v>569011.39761570864</v>
      </c>
    </row>
    <row r="62" spans="1:4">
      <c r="A62">
        <v>2031</v>
      </c>
      <c r="B62" s="4">
        <f t="shared" si="7"/>
        <v>440875.83769474394</v>
      </c>
      <c r="C62" s="4">
        <f t="shared" si="8"/>
        <v>810438.81401622097</v>
      </c>
      <c r="D62" s="4">
        <f t="shared" si="9"/>
        <v>655926.79653225839</v>
      </c>
    </row>
    <row r="63" spans="1:4">
      <c r="A63" t="s">
        <v>28</v>
      </c>
      <c r="B63" s="4">
        <f>+B29</f>
        <v>421405.39432823641</v>
      </c>
      <c r="C63" s="4">
        <f t="shared" ref="C63:D63" si="10">+C29</f>
        <v>758529.70979082549</v>
      </c>
      <c r="D63" s="4">
        <f t="shared" si="10"/>
        <v>589967.55205953098</v>
      </c>
    </row>
    <row r="64" spans="1:4">
      <c r="A64" s="2" t="s">
        <v>27</v>
      </c>
      <c r="B64" s="13">
        <f>+B62-B29</f>
        <v>19470.443366507534</v>
      </c>
      <c r="C64" s="13">
        <f>+C62-C29</f>
        <v>51909.10422539548</v>
      </c>
      <c r="D64" s="13">
        <f>+D62-D29</f>
        <v>65959.244472727412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Johnson Controls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chanseto</dc:creator>
  <cp:lastModifiedBy>chanseto</cp:lastModifiedBy>
  <dcterms:created xsi:type="dcterms:W3CDTF">2011-09-27T08:51:18Z</dcterms:created>
  <dcterms:modified xsi:type="dcterms:W3CDTF">2011-09-29T17:08:21Z</dcterms:modified>
</cp:coreProperties>
</file>